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22" activeTab="0"/>
  </bookViews>
  <sheets>
    <sheet name="учебный план  (2)" sheetId="1" r:id="rId1"/>
  </sheets>
  <definedNames>
    <definedName name="_xlnm.Print_Area" localSheetId="0">'учебный план  (2)'!$A$1:$L$97</definedName>
  </definedNames>
  <calcPr fullCalcOnLoad="1"/>
</workbook>
</file>

<file path=xl/sharedStrings.xml><?xml version="1.0" encoding="utf-8"?>
<sst xmlns="http://schemas.openxmlformats.org/spreadsheetml/2006/main" count="82" uniqueCount="50">
  <si>
    <t>Этапы подготовки</t>
  </si>
  <si>
    <t>Год обучения</t>
  </si>
  <si>
    <t>Часов в одной группе в неделю</t>
  </si>
  <si>
    <t>Часов в одной группе в год</t>
  </si>
  <si>
    <t>Часов во всех группах в год</t>
  </si>
  <si>
    <t>Количество</t>
  </si>
  <si>
    <t xml:space="preserve"> групп</t>
  </si>
  <si>
    <t>итого:</t>
  </si>
  <si>
    <t>спортивно-оздоровительный</t>
  </si>
  <si>
    <t>ВСЕГО:</t>
  </si>
  <si>
    <t>Название программы</t>
  </si>
  <si>
    <t>Вид программы</t>
  </si>
  <si>
    <t>Дополнительные общеразвивающие программы</t>
  </si>
  <si>
    <t>Дополнительные предпрофессиональные программы</t>
  </si>
  <si>
    <t>Дополнительные общеобразовательные программы</t>
  </si>
  <si>
    <t>человеко-часы</t>
  </si>
  <si>
    <t>Общеразвивающие</t>
  </si>
  <si>
    <t>Предпрофессиональные</t>
  </si>
  <si>
    <t>УТВЕРЖДАЮ:</t>
  </si>
  <si>
    <t xml:space="preserve">Принят: </t>
  </si>
  <si>
    <t xml:space="preserve">на заседании тренерско-педагогического совета </t>
  </si>
  <si>
    <t xml:space="preserve">1. ГАНДБОЛ </t>
  </si>
  <si>
    <t>всего уч-ся</t>
  </si>
  <si>
    <t>ВСЕГО ПО ГАНДБОЛУ</t>
  </si>
  <si>
    <t>2. ФУТБОЛ</t>
  </si>
  <si>
    <t>ВСЕГО ПО ФУТБОЛУ</t>
  </si>
  <si>
    <t>3. ВОЛЕЙБОЛ</t>
  </si>
  <si>
    <t>4. ГРЕКО-РИМСКАЯ БОРЬБА</t>
  </si>
  <si>
    <t>ВСЕГО ПО ГРЕКО-РИМСКОЙ БОРЬБЕ</t>
  </si>
  <si>
    <t>5. ДЗЮДО</t>
  </si>
  <si>
    <t>ВСЕГО ПО ДЗЮДО</t>
  </si>
  <si>
    <t>ВСЕГО ПО ДЮСШ</t>
  </si>
  <si>
    <t>ВСЕГО ПО ВОЛЕЙБОЛУ</t>
  </si>
  <si>
    <t xml:space="preserve"> уч-ся в  группах (юн)</t>
  </si>
  <si>
    <t xml:space="preserve"> уч-ся в группах (дев)</t>
  </si>
  <si>
    <t>Общеразвивающие взр</t>
  </si>
  <si>
    <t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образовательного учреждения дополнительного образования                                                                                                                                    "Детско-юношеская спортивная школа" Егорлыкского района</t>
  </si>
  <si>
    <t>МБОУДО "ДЮСШ" ЕР</t>
  </si>
  <si>
    <t>1взр</t>
  </si>
  <si>
    <t>итого</t>
  </si>
  <si>
    <t>ОВЗ</t>
  </si>
  <si>
    <t>общеразвивающие ОВЗ</t>
  </si>
  <si>
    <t>часов в месяц всего</t>
  </si>
  <si>
    <t>взр</t>
  </si>
  <si>
    <t>6. СОФТБОЛ</t>
  </si>
  <si>
    <t>базовый уровень сложности</t>
  </si>
  <si>
    <t>углубленный уровень сложности</t>
  </si>
  <si>
    <t>на 2020-2021 учебный год с 01 октября 2020 года</t>
  </si>
  <si>
    <r>
      <t xml:space="preserve">Директор МБОУДО "ДЮСШ"_____________С.М. Климов
      Приказ № </t>
    </r>
    <r>
      <rPr>
        <b/>
        <u val="single"/>
        <sz val="16"/>
        <rFont val="Times New Roman"/>
        <family val="1"/>
      </rPr>
      <t>71</t>
    </r>
    <r>
      <rPr>
        <b/>
        <sz val="16"/>
        <rFont val="Times New Roman"/>
        <family val="1"/>
      </rPr>
      <t xml:space="preserve">  от </t>
    </r>
    <r>
      <rPr>
        <b/>
        <u val="single"/>
        <sz val="16"/>
        <rFont val="Times New Roman"/>
        <family val="1"/>
      </rPr>
      <t xml:space="preserve">2 октября </t>
    </r>
    <r>
      <rPr>
        <b/>
        <sz val="16"/>
        <rFont val="Times New Roman"/>
        <family val="1"/>
      </rPr>
      <t xml:space="preserve">2020 г.
</t>
    </r>
  </si>
  <si>
    <r>
      <t xml:space="preserve">Протокол № </t>
    </r>
    <r>
      <rPr>
        <b/>
        <u val="single"/>
        <sz val="16"/>
        <color indexed="8"/>
        <rFont val="Times New Roman"/>
        <family val="1"/>
      </rPr>
      <t>2</t>
    </r>
    <r>
      <rPr>
        <b/>
        <sz val="16"/>
        <color indexed="8"/>
        <rFont val="Times New Roman"/>
        <family val="1"/>
      </rPr>
      <t xml:space="preserve"> от </t>
    </r>
    <r>
      <rPr>
        <b/>
        <u val="single"/>
        <sz val="16"/>
        <color indexed="8"/>
        <rFont val="Times New Roman"/>
        <family val="1"/>
      </rPr>
      <t>2 октября</t>
    </r>
    <r>
      <rPr>
        <b/>
        <sz val="16"/>
        <color indexed="8"/>
        <rFont val="Times New Roman"/>
        <family val="1"/>
      </rPr>
      <t xml:space="preserve"> </t>
    </r>
    <r>
      <rPr>
        <b/>
        <u val="single"/>
        <sz val="16"/>
        <color indexed="8"/>
        <rFont val="Times New Roman"/>
        <family val="1"/>
      </rPr>
      <t>2020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</si>
</sst>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94">
    <font>
      <sz val="10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10"/>
      <name val="Times New Roman"/>
      <family val="1"/>
    </font>
    <font>
      <sz val="28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30"/>
      <name val="Times New Roman"/>
      <family val="1"/>
    </font>
    <font>
      <b/>
      <sz val="36"/>
      <color indexed="30"/>
      <name val="Times New Roman"/>
      <family val="1"/>
    </font>
    <font>
      <b/>
      <sz val="22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28"/>
      <color indexed="17"/>
      <name val="Times New Roman"/>
      <family val="1"/>
    </font>
    <font>
      <sz val="28"/>
      <color indexed="17"/>
      <name val="Times New Roman"/>
      <family val="1"/>
    </font>
    <font>
      <b/>
      <sz val="16"/>
      <color indexed="8"/>
      <name val="Times New Roman"/>
      <family val="1"/>
    </font>
    <font>
      <b/>
      <i/>
      <sz val="28"/>
      <color indexed="30"/>
      <name val="Times New Roman"/>
      <family val="1"/>
    </font>
    <font>
      <b/>
      <i/>
      <sz val="22"/>
      <color indexed="30"/>
      <name val="Times New Roman"/>
      <family val="1"/>
    </font>
    <font>
      <sz val="28"/>
      <color indexed="36"/>
      <name val="Times New Roman"/>
      <family val="1"/>
    </font>
    <font>
      <sz val="28"/>
      <color indexed="30"/>
      <name val="Times New Roman"/>
      <family val="1"/>
    </font>
    <font>
      <b/>
      <sz val="28"/>
      <color indexed="36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b/>
      <sz val="36"/>
      <color theme="0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36"/>
      <color theme="1"/>
      <name val="Times New Roman"/>
      <family val="1"/>
    </font>
    <font>
      <sz val="22"/>
      <color rgb="FFFF0000"/>
      <name val="Times New Roman"/>
      <family val="1"/>
    </font>
    <font>
      <sz val="28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0070C0"/>
      <name val="Times New Roman"/>
      <family val="1"/>
    </font>
    <font>
      <b/>
      <sz val="36"/>
      <color rgb="FF0070C0"/>
      <name val="Times New Roman"/>
      <family val="1"/>
    </font>
    <font>
      <b/>
      <sz val="22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28"/>
      <color rgb="FF00B050"/>
      <name val="Times New Roman"/>
      <family val="1"/>
    </font>
    <font>
      <sz val="28"/>
      <color rgb="FF00B050"/>
      <name val="Times New Roman"/>
      <family val="1"/>
    </font>
    <font>
      <b/>
      <sz val="16"/>
      <color theme="1"/>
      <name val="Times New Roman"/>
      <family val="1"/>
    </font>
    <font>
      <b/>
      <i/>
      <sz val="28"/>
      <color rgb="FF0070C0"/>
      <name val="Times New Roman"/>
      <family val="1"/>
    </font>
    <font>
      <b/>
      <i/>
      <sz val="22"/>
      <color rgb="FF0070C0"/>
      <name val="Times New Roman"/>
      <family val="1"/>
    </font>
    <font>
      <sz val="28"/>
      <color rgb="FF7030A0"/>
      <name val="Times New Roman"/>
      <family val="1"/>
    </font>
    <font>
      <sz val="28"/>
      <color rgb="FF0070C0"/>
      <name val="Times New Roman"/>
      <family val="1"/>
    </font>
    <font>
      <b/>
      <sz val="28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 wrapText="1"/>
    </xf>
    <xf numFmtId="2" fontId="74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3" fontId="79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vertical="center"/>
    </xf>
    <xf numFmtId="1" fontId="90" fillId="0" borderId="12" xfId="0" applyNumberFormat="1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1" fontId="9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1" fontId="90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/>
    </xf>
    <xf numFmtId="0" fontId="90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9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8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7"/>
  <sheetViews>
    <sheetView tabSelected="1" zoomScale="60" zoomScaleNormal="60" zoomScaleSheetLayoutView="55" zoomScalePageLayoutView="50" workbookViewId="0" topLeftCell="A1">
      <selection activeCell="A9" sqref="A9:K9"/>
    </sheetView>
  </sheetViews>
  <sheetFormatPr defaultColWidth="9.140625" defaultRowHeight="12.75"/>
  <cols>
    <col min="1" max="1" width="24.28125" style="3" customWidth="1"/>
    <col min="2" max="2" width="56.28125" style="6" customWidth="1"/>
    <col min="3" max="3" width="48.57421875" style="3" customWidth="1"/>
    <col min="4" max="4" width="14.140625" style="3" customWidth="1"/>
    <col min="5" max="5" width="12.57421875" style="3" customWidth="1"/>
    <col min="6" max="6" width="16.28125" style="3" customWidth="1"/>
    <col min="7" max="7" width="15.57421875" style="28" customWidth="1"/>
    <col min="8" max="8" width="29.28125" style="28" customWidth="1"/>
    <col min="9" max="9" width="13.8515625" style="3" customWidth="1"/>
    <col min="10" max="10" width="20.57421875" style="28" customWidth="1"/>
    <col min="11" max="11" width="31.28125" style="3" customWidth="1"/>
    <col min="12" max="12" width="39.28125" style="7" customWidth="1"/>
    <col min="13" max="13" width="9.140625" style="3" customWidth="1"/>
    <col min="14" max="14" width="58.00390625" style="3" customWidth="1"/>
    <col min="15" max="15" width="42.8515625" style="3" customWidth="1"/>
    <col min="16" max="16384" width="9.140625" style="3" customWidth="1"/>
  </cols>
  <sheetData>
    <row r="1" spans="1:5" ht="35.25">
      <c r="A1" s="19"/>
      <c r="B1" s="20"/>
      <c r="C1" s="19"/>
      <c r="D1" s="16"/>
      <c r="E1" s="16"/>
    </row>
    <row r="2" spans="1:11" ht="45">
      <c r="A2" s="103" t="s">
        <v>19</v>
      </c>
      <c r="B2" s="103"/>
      <c r="C2" s="103"/>
      <c r="D2" s="18"/>
      <c r="E2" s="18"/>
      <c r="F2" s="15"/>
      <c r="G2" s="29"/>
      <c r="H2" s="29"/>
      <c r="I2" s="15"/>
      <c r="J2" s="104" t="s">
        <v>18</v>
      </c>
      <c r="K2" s="104"/>
    </row>
    <row r="3" spans="1:12" ht="45" customHeight="1">
      <c r="A3" s="45" t="s">
        <v>20</v>
      </c>
      <c r="B3" s="45"/>
      <c r="C3" s="45"/>
      <c r="D3" s="17"/>
      <c r="E3" s="17"/>
      <c r="F3" s="15"/>
      <c r="G3" s="29"/>
      <c r="H3" s="29"/>
      <c r="I3" s="15"/>
      <c r="J3" s="105" t="s">
        <v>48</v>
      </c>
      <c r="K3" s="105"/>
      <c r="L3" s="105"/>
    </row>
    <row r="4" spans="1:12" ht="45">
      <c r="A4" s="106" t="s">
        <v>37</v>
      </c>
      <c r="B4" s="106"/>
      <c r="C4" s="106"/>
      <c r="D4" s="17"/>
      <c r="E4" s="17"/>
      <c r="F4" s="15"/>
      <c r="G4" s="29"/>
      <c r="H4" s="29"/>
      <c r="I4" s="15"/>
      <c r="J4" s="105"/>
      <c r="K4" s="105"/>
      <c r="L4" s="105"/>
    </row>
    <row r="5" spans="1:12" ht="45">
      <c r="A5" s="107" t="s">
        <v>49</v>
      </c>
      <c r="B5" s="107"/>
      <c r="C5" s="107"/>
      <c r="D5" s="17"/>
      <c r="E5" s="17"/>
      <c r="F5" s="15"/>
      <c r="G5" s="29"/>
      <c r="H5" s="29"/>
      <c r="I5" s="15"/>
      <c r="J5" s="105"/>
      <c r="K5" s="105"/>
      <c r="L5" s="105"/>
    </row>
    <row r="6" spans="1:12" ht="45">
      <c r="A6" s="107"/>
      <c r="B6" s="107"/>
      <c r="C6" s="107"/>
      <c r="D6" s="17"/>
      <c r="E6" s="17"/>
      <c r="F6" s="15"/>
      <c r="G6" s="29"/>
      <c r="H6" s="29"/>
      <c r="I6" s="15"/>
      <c r="J6" s="105"/>
      <c r="K6" s="105"/>
      <c r="L6" s="105"/>
    </row>
    <row r="7" spans="1:12" ht="7.5" customHeight="1">
      <c r="A7" s="21"/>
      <c r="B7" s="21"/>
      <c r="C7" s="21"/>
      <c r="D7" s="17"/>
      <c r="E7" s="17"/>
      <c r="F7" s="15"/>
      <c r="G7" s="29"/>
      <c r="H7" s="29"/>
      <c r="I7" s="15"/>
      <c r="J7" s="105"/>
      <c r="K7" s="105"/>
      <c r="L7" s="105"/>
    </row>
    <row r="8" spans="1:12" ht="123.75" customHeight="1">
      <c r="A8" s="108" t="s">
        <v>36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1" ht="67.5" customHeight="1">
      <c r="A9" s="97" t="s">
        <v>47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2" s="1" customFormat="1" ht="33" customHeight="1">
      <c r="A10" s="69" t="s">
        <v>10</v>
      </c>
      <c r="B10" s="69" t="s">
        <v>11</v>
      </c>
      <c r="C10" s="98" t="s">
        <v>0</v>
      </c>
      <c r="D10" s="69" t="s">
        <v>1</v>
      </c>
      <c r="E10" s="100" t="s">
        <v>5</v>
      </c>
      <c r="F10" s="101"/>
      <c r="G10" s="101"/>
      <c r="H10" s="101"/>
      <c r="I10" s="101"/>
      <c r="J10" s="101"/>
      <c r="K10" s="102"/>
      <c r="L10" s="8"/>
    </row>
    <row r="11" spans="1:12" s="1" customFormat="1" ht="194.25">
      <c r="A11" s="71"/>
      <c r="B11" s="71"/>
      <c r="C11" s="99"/>
      <c r="D11" s="71"/>
      <c r="E11" s="2" t="s">
        <v>6</v>
      </c>
      <c r="F11" s="2" t="s">
        <v>33</v>
      </c>
      <c r="G11" s="2" t="s">
        <v>34</v>
      </c>
      <c r="H11" s="2" t="s">
        <v>22</v>
      </c>
      <c r="I11" s="2" t="s">
        <v>2</v>
      </c>
      <c r="J11" s="2" t="s">
        <v>3</v>
      </c>
      <c r="K11" s="2" t="s">
        <v>4</v>
      </c>
      <c r="L11" s="8" t="s">
        <v>15</v>
      </c>
    </row>
    <row r="12" spans="1:12" s="1" customFormat="1" ht="34.5" customHeight="1">
      <c r="A12" s="83" t="s">
        <v>14</v>
      </c>
      <c r="B12" s="86" t="s">
        <v>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s="1" customFormat="1" ht="34.5" customHeight="1">
      <c r="A13" s="84"/>
      <c r="B13" s="70" t="s">
        <v>12</v>
      </c>
      <c r="C13" s="69" t="s">
        <v>8</v>
      </c>
      <c r="D13" s="14">
        <v>1</v>
      </c>
      <c r="E13" s="14">
        <v>4</v>
      </c>
      <c r="F13" s="14">
        <v>30</v>
      </c>
      <c r="G13" s="14">
        <v>22</v>
      </c>
      <c r="H13" s="14">
        <v>52</v>
      </c>
      <c r="I13" s="14">
        <v>6</v>
      </c>
      <c r="J13" s="2">
        <f>I13*46</f>
        <v>276</v>
      </c>
      <c r="K13" s="47">
        <f>J13*E13</f>
        <v>1104</v>
      </c>
      <c r="L13" s="48">
        <f>K13/E13*H13</f>
        <v>14352</v>
      </c>
    </row>
    <row r="14" spans="1:12" s="1" customFormat="1" ht="34.5" customHeight="1">
      <c r="A14" s="84"/>
      <c r="B14" s="70"/>
      <c r="C14" s="70"/>
      <c r="D14" s="2">
        <v>1</v>
      </c>
      <c r="E14" s="2">
        <v>1</v>
      </c>
      <c r="F14" s="2">
        <v>10</v>
      </c>
      <c r="G14" s="2">
        <v>5</v>
      </c>
      <c r="H14" s="2">
        <v>15</v>
      </c>
      <c r="I14" s="2">
        <v>4</v>
      </c>
      <c r="J14" s="2">
        <f>I14*46</f>
        <v>184</v>
      </c>
      <c r="K14" s="4">
        <f>J14*E14</f>
        <v>184</v>
      </c>
      <c r="L14" s="48">
        <f>K14/E14*H14</f>
        <v>2760</v>
      </c>
    </row>
    <row r="15" spans="1:12" s="1" customFormat="1" ht="34.5" customHeight="1">
      <c r="A15" s="84"/>
      <c r="B15" s="70"/>
      <c r="C15" s="70"/>
      <c r="D15" s="2">
        <v>1</v>
      </c>
      <c r="E15" s="2">
        <v>8</v>
      </c>
      <c r="F15" s="2">
        <v>61</v>
      </c>
      <c r="G15" s="2">
        <v>50</v>
      </c>
      <c r="H15" s="2">
        <v>111</v>
      </c>
      <c r="I15" s="2">
        <v>3</v>
      </c>
      <c r="J15" s="2">
        <f>I15*46</f>
        <v>138</v>
      </c>
      <c r="K15" s="4">
        <f>J15*E15</f>
        <v>1104</v>
      </c>
      <c r="L15" s="8">
        <f>K15/E15*H15</f>
        <v>15318</v>
      </c>
    </row>
    <row r="16" spans="1:12" s="1" customFormat="1" ht="34.5" customHeight="1">
      <c r="A16" s="84"/>
      <c r="B16" s="70"/>
      <c r="C16" s="70"/>
      <c r="D16" s="2" t="s">
        <v>38</v>
      </c>
      <c r="E16" s="2">
        <v>1</v>
      </c>
      <c r="F16" s="2">
        <v>8</v>
      </c>
      <c r="G16" s="2"/>
      <c r="H16" s="2">
        <f>SUM(F16:G16)</f>
        <v>8</v>
      </c>
      <c r="I16" s="2">
        <v>6</v>
      </c>
      <c r="J16" s="2">
        <f>I16*46</f>
        <v>276</v>
      </c>
      <c r="K16" s="4">
        <f>J16*E16</f>
        <v>276</v>
      </c>
      <c r="L16" s="54">
        <f>K16/E16*H16</f>
        <v>2208</v>
      </c>
    </row>
    <row r="17" spans="1:12" s="1" customFormat="1" ht="34.5" customHeight="1">
      <c r="A17" s="84"/>
      <c r="B17" s="70"/>
      <c r="C17" s="71"/>
      <c r="D17" s="2" t="s">
        <v>40</v>
      </c>
      <c r="E17" s="2">
        <v>2</v>
      </c>
      <c r="F17" s="2">
        <v>2</v>
      </c>
      <c r="G17" s="2">
        <v>1</v>
      </c>
      <c r="H17" s="2">
        <f>SUM(F17:G17)</f>
        <v>3</v>
      </c>
      <c r="I17" s="2">
        <v>6</v>
      </c>
      <c r="J17" s="2">
        <f>I17*36</f>
        <v>216</v>
      </c>
      <c r="K17" s="4">
        <f>J17*E17</f>
        <v>432</v>
      </c>
      <c r="L17" s="55">
        <f>J17*H17</f>
        <v>648</v>
      </c>
    </row>
    <row r="18" spans="1:15" s="24" customFormat="1" ht="36" customHeight="1">
      <c r="A18" s="84"/>
      <c r="B18" s="71"/>
      <c r="C18" s="35" t="s">
        <v>7</v>
      </c>
      <c r="D18" s="35"/>
      <c r="E18" s="35">
        <f>SUM(E13:E17)</f>
        <v>16</v>
      </c>
      <c r="F18" s="35">
        <f>SUM(F13:F17)</f>
        <v>111</v>
      </c>
      <c r="G18" s="36">
        <f>SUM(G13:G17)</f>
        <v>78</v>
      </c>
      <c r="H18" s="36">
        <f>SUM(H13:H17)</f>
        <v>189</v>
      </c>
      <c r="I18" s="35"/>
      <c r="J18" s="36"/>
      <c r="K18" s="36">
        <f>SUM(K13:K17)</f>
        <v>3100</v>
      </c>
      <c r="L18" s="23">
        <f>L13+L14+L15</f>
        <v>32430</v>
      </c>
      <c r="N18" s="23" t="s">
        <v>16</v>
      </c>
      <c r="O18" s="25">
        <f>L18+L34+L50+L59+L75</f>
        <v>135654</v>
      </c>
    </row>
    <row r="19" spans="1:15" s="24" customFormat="1" ht="36" customHeight="1">
      <c r="A19" s="84"/>
      <c r="B19" s="69" t="s">
        <v>13</v>
      </c>
      <c r="C19" s="69" t="s">
        <v>45</v>
      </c>
      <c r="D19" s="2">
        <v>1</v>
      </c>
      <c r="E19" s="2">
        <v>4</v>
      </c>
      <c r="F19" s="2">
        <v>30</v>
      </c>
      <c r="G19" s="4">
        <v>28</v>
      </c>
      <c r="H19" s="4">
        <f>F19+G19</f>
        <v>58</v>
      </c>
      <c r="I19" s="2">
        <v>6</v>
      </c>
      <c r="J19" s="4">
        <f>I19*46</f>
        <v>276</v>
      </c>
      <c r="K19" s="4">
        <f>J19*E19</f>
        <v>1104</v>
      </c>
      <c r="L19" s="8">
        <f>K19/E19*H19</f>
        <v>16008</v>
      </c>
      <c r="N19" s="23"/>
      <c r="O19" s="25"/>
    </row>
    <row r="20" spans="1:15" s="24" customFormat="1" ht="36" customHeight="1">
      <c r="A20" s="84"/>
      <c r="B20" s="70"/>
      <c r="C20" s="70"/>
      <c r="D20" s="2">
        <v>2</v>
      </c>
      <c r="E20" s="2"/>
      <c r="F20" s="2"/>
      <c r="G20" s="4"/>
      <c r="H20" s="4">
        <f aca="true" t="shared" si="0" ref="H20:H27">F20+G20</f>
        <v>0</v>
      </c>
      <c r="I20" s="2"/>
      <c r="J20" s="4"/>
      <c r="K20" s="4">
        <f aca="true" t="shared" si="1" ref="K20:K27">J20*E20</f>
        <v>0</v>
      </c>
      <c r="L20" s="8"/>
      <c r="N20" s="23"/>
      <c r="O20" s="25"/>
    </row>
    <row r="21" spans="1:15" s="24" customFormat="1" ht="36" customHeight="1">
      <c r="A21" s="84"/>
      <c r="B21" s="70"/>
      <c r="C21" s="70"/>
      <c r="D21" s="2">
        <v>3</v>
      </c>
      <c r="E21" s="2">
        <v>7</v>
      </c>
      <c r="F21" s="2">
        <v>31</v>
      </c>
      <c r="G21" s="4">
        <v>51</v>
      </c>
      <c r="H21" s="4">
        <f t="shared" si="0"/>
        <v>82</v>
      </c>
      <c r="I21" s="2">
        <v>8</v>
      </c>
      <c r="J21" s="4">
        <f aca="true" t="shared" si="2" ref="J21:J28">I21*46</f>
        <v>368</v>
      </c>
      <c r="K21" s="4">
        <f t="shared" si="1"/>
        <v>2576</v>
      </c>
      <c r="L21" s="8">
        <f aca="true" t="shared" si="3" ref="L21:L27">K21/E21*H21</f>
        <v>30176</v>
      </c>
      <c r="N21" s="55" t="s">
        <v>41</v>
      </c>
      <c r="O21" s="64">
        <v>648</v>
      </c>
    </row>
    <row r="22" spans="1:15" s="24" customFormat="1" ht="36" customHeight="1">
      <c r="A22" s="84"/>
      <c r="B22" s="70"/>
      <c r="C22" s="70"/>
      <c r="D22" s="4">
        <v>4</v>
      </c>
      <c r="E22" s="4">
        <v>2</v>
      </c>
      <c r="F22" s="4">
        <v>12</v>
      </c>
      <c r="G22" s="4">
        <v>12</v>
      </c>
      <c r="H22" s="4">
        <f t="shared" si="0"/>
        <v>24</v>
      </c>
      <c r="I22" s="4">
        <v>8</v>
      </c>
      <c r="J22" s="4">
        <f t="shared" si="2"/>
        <v>368</v>
      </c>
      <c r="K22" s="4">
        <f t="shared" si="1"/>
        <v>736</v>
      </c>
      <c r="L22" s="8">
        <f t="shared" si="3"/>
        <v>8832</v>
      </c>
      <c r="N22" s="43" t="s">
        <v>35</v>
      </c>
      <c r="O22" s="42">
        <f>L16+L33+L49+L74</f>
        <v>16008</v>
      </c>
    </row>
    <row r="23" spans="1:15" s="24" customFormat="1" ht="36" customHeight="1">
      <c r="A23" s="84"/>
      <c r="B23" s="70"/>
      <c r="C23" s="70"/>
      <c r="D23" s="4">
        <v>5</v>
      </c>
      <c r="E23" s="4">
        <v>3</v>
      </c>
      <c r="F23" s="4">
        <v>26</v>
      </c>
      <c r="G23" s="4">
        <v>12</v>
      </c>
      <c r="H23" s="4">
        <f t="shared" si="0"/>
        <v>38</v>
      </c>
      <c r="I23" s="4">
        <v>10</v>
      </c>
      <c r="J23" s="4">
        <f t="shared" si="2"/>
        <v>460</v>
      </c>
      <c r="K23" s="4">
        <f t="shared" si="1"/>
        <v>1380</v>
      </c>
      <c r="L23" s="8">
        <f t="shared" si="3"/>
        <v>17480</v>
      </c>
      <c r="N23" s="23"/>
      <c r="O23" s="25"/>
    </row>
    <row r="24" spans="1:15" s="24" customFormat="1" ht="36" customHeight="1">
      <c r="A24" s="84"/>
      <c r="B24" s="70"/>
      <c r="C24" s="71"/>
      <c r="D24" s="4">
        <v>6</v>
      </c>
      <c r="E24" s="4">
        <v>2</v>
      </c>
      <c r="F24" s="4">
        <v>14</v>
      </c>
      <c r="G24" s="4">
        <v>12</v>
      </c>
      <c r="H24" s="4">
        <f t="shared" si="0"/>
        <v>26</v>
      </c>
      <c r="I24" s="4">
        <v>10</v>
      </c>
      <c r="J24" s="4">
        <f t="shared" si="2"/>
        <v>460</v>
      </c>
      <c r="K24" s="4">
        <f t="shared" si="1"/>
        <v>920</v>
      </c>
      <c r="L24" s="8">
        <f t="shared" si="3"/>
        <v>11960</v>
      </c>
      <c r="N24" s="23"/>
      <c r="O24" s="25"/>
    </row>
    <row r="25" spans="1:15" s="24" customFormat="1" ht="36" customHeight="1">
      <c r="A25" s="84"/>
      <c r="B25" s="70"/>
      <c r="C25" s="69" t="s">
        <v>46</v>
      </c>
      <c r="D25" s="4">
        <v>1</v>
      </c>
      <c r="E25" s="4">
        <v>5</v>
      </c>
      <c r="F25" s="4">
        <v>38</v>
      </c>
      <c r="G25" s="4">
        <v>26</v>
      </c>
      <c r="H25" s="4">
        <f t="shared" si="0"/>
        <v>64</v>
      </c>
      <c r="I25" s="4">
        <v>12</v>
      </c>
      <c r="J25" s="4">
        <f t="shared" si="2"/>
        <v>552</v>
      </c>
      <c r="K25" s="4">
        <f t="shared" si="1"/>
        <v>2760</v>
      </c>
      <c r="L25" s="8">
        <f t="shared" si="3"/>
        <v>35328</v>
      </c>
      <c r="N25" s="23"/>
      <c r="O25" s="25"/>
    </row>
    <row r="26" spans="1:15" s="24" customFormat="1" ht="36" customHeight="1">
      <c r="A26" s="84"/>
      <c r="B26" s="70"/>
      <c r="C26" s="70"/>
      <c r="D26" s="4">
        <v>2</v>
      </c>
      <c r="E26" s="4">
        <v>1</v>
      </c>
      <c r="F26" s="4"/>
      <c r="G26" s="4">
        <v>10</v>
      </c>
      <c r="H26" s="4">
        <f t="shared" si="0"/>
        <v>10</v>
      </c>
      <c r="I26" s="4">
        <v>12</v>
      </c>
      <c r="J26" s="4">
        <f t="shared" si="2"/>
        <v>552</v>
      </c>
      <c r="K26" s="4">
        <f t="shared" si="1"/>
        <v>552</v>
      </c>
      <c r="L26" s="8">
        <f t="shared" si="3"/>
        <v>5520</v>
      </c>
      <c r="N26" s="23"/>
      <c r="O26" s="25"/>
    </row>
    <row r="27" spans="1:15" s="24" customFormat="1" ht="36" customHeight="1">
      <c r="A27" s="84"/>
      <c r="B27" s="70"/>
      <c r="C27" s="70"/>
      <c r="D27" s="4">
        <v>3</v>
      </c>
      <c r="E27" s="4">
        <v>3</v>
      </c>
      <c r="F27" s="4">
        <v>24</v>
      </c>
      <c r="G27" s="4">
        <v>10</v>
      </c>
      <c r="H27" s="4">
        <f t="shared" si="0"/>
        <v>34</v>
      </c>
      <c r="I27" s="4">
        <v>12</v>
      </c>
      <c r="J27" s="4">
        <f t="shared" si="2"/>
        <v>552</v>
      </c>
      <c r="K27" s="4">
        <f t="shared" si="1"/>
        <v>1656</v>
      </c>
      <c r="L27" s="8">
        <f t="shared" si="3"/>
        <v>18768</v>
      </c>
      <c r="N27" s="23"/>
      <c r="O27" s="25"/>
    </row>
    <row r="28" spans="1:15" s="24" customFormat="1" ht="36" customHeight="1">
      <c r="A28" s="84"/>
      <c r="B28" s="70"/>
      <c r="C28" s="71"/>
      <c r="D28" s="4"/>
      <c r="E28" s="4"/>
      <c r="F28" s="4"/>
      <c r="G28" s="4"/>
      <c r="H28" s="4"/>
      <c r="I28" s="4"/>
      <c r="J28" s="4">
        <f t="shared" si="2"/>
        <v>0</v>
      </c>
      <c r="K28" s="4"/>
      <c r="L28" s="8"/>
      <c r="N28" s="23"/>
      <c r="O28" s="25"/>
    </row>
    <row r="29" spans="1:15" s="24" customFormat="1" ht="36" customHeight="1">
      <c r="A29" s="84"/>
      <c r="B29" s="71"/>
      <c r="C29" s="35" t="s">
        <v>7</v>
      </c>
      <c r="D29" s="36"/>
      <c r="E29" s="36">
        <f>SUM(E19:E28)</f>
        <v>27</v>
      </c>
      <c r="F29" s="36">
        <f>SUM(F19:F28)</f>
        <v>175</v>
      </c>
      <c r="G29" s="36">
        <f>SUM(G19:G28)</f>
        <v>161</v>
      </c>
      <c r="H29" s="36">
        <f>SUM(H19:H28)</f>
        <v>336</v>
      </c>
      <c r="I29" s="36"/>
      <c r="J29" s="36"/>
      <c r="K29" s="36">
        <f>SUM(K19:K28)</f>
        <v>11684</v>
      </c>
      <c r="L29" s="9">
        <f>SUM(L19:L28)</f>
        <v>144072</v>
      </c>
      <c r="N29" s="23"/>
      <c r="O29" s="25"/>
    </row>
    <row r="30" spans="1:15" ht="34.5" customHeight="1" thickBot="1">
      <c r="A30" s="84"/>
      <c r="B30" s="92" t="s">
        <v>23</v>
      </c>
      <c r="C30" s="93"/>
      <c r="D30" s="53"/>
      <c r="E30" s="53">
        <f>E18+E29</f>
        <v>43</v>
      </c>
      <c r="F30" s="53">
        <f>F18+F29</f>
        <v>286</v>
      </c>
      <c r="G30" s="53">
        <f>G18+G29</f>
        <v>239</v>
      </c>
      <c r="H30" s="53">
        <f>H18+H29</f>
        <v>525</v>
      </c>
      <c r="I30" s="53"/>
      <c r="J30" s="53"/>
      <c r="K30" s="53">
        <f>K18+K29</f>
        <v>14784</v>
      </c>
      <c r="L30" s="53">
        <f>L16+L17+L18+L29</f>
        <v>179358</v>
      </c>
      <c r="N30" s="10" t="s">
        <v>17</v>
      </c>
      <c r="O30" s="11">
        <f>L29+L45+L54+L68+L86+L91</f>
        <v>200744</v>
      </c>
    </row>
    <row r="31" spans="1:15" ht="34.5" customHeight="1">
      <c r="A31" s="84"/>
      <c r="B31" s="94" t="s">
        <v>24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  <c r="N31" s="10" t="s">
        <v>9</v>
      </c>
      <c r="O31" s="12">
        <f>O18+O21+O22+O30</f>
        <v>353054</v>
      </c>
    </row>
    <row r="32" spans="1:12" ht="34.5" customHeight="1">
      <c r="A32" s="84"/>
      <c r="B32" s="69" t="s">
        <v>12</v>
      </c>
      <c r="C32" s="69" t="s">
        <v>8</v>
      </c>
      <c r="D32" s="2">
        <v>1</v>
      </c>
      <c r="E32" s="2">
        <v>12</v>
      </c>
      <c r="F32" s="2">
        <v>180</v>
      </c>
      <c r="G32" s="4"/>
      <c r="H32" s="4">
        <v>180</v>
      </c>
      <c r="I32" s="2">
        <v>6</v>
      </c>
      <c r="J32" s="4">
        <f>I32*46</f>
        <v>276</v>
      </c>
      <c r="K32" s="4">
        <f>J32*E32</f>
        <v>3312</v>
      </c>
      <c r="L32" s="8">
        <f>K32/E32*H32</f>
        <v>49680</v>
      </c>
    </row>
    <row r="33" spans="1:12" ht="34.5" customHeight="1">
      <c r="A33" s="84"/>
      <c r="B33" s="70"/>
      <c r="C33" s="71"/>
      <c r="D33" s="2" t="s">
        <v>38</v>
      </c>
      <c r="E33" s="2">
        <v>1</v>
      </c>
      <c r="F33" s="2">
        <v>10</v>
      </c>
      <c r="G33" s="4"/>
      <c r="H33" s="4">
        <f>SUM(F33:G33)</f>
        <v>10</v>
      </c>
      <c r="I33" s="2">
        <v>6</v>
      </c>
      <c r="J33" s="4">
        <f>I33*46</f>
        <v>276</v>
      </c>
      <c r="K33" s="4">
        <f>J33*E33</f>
        <v>276</v>
      </c>
      <c r="L33" s="54">
        <f>K33/E33*H33</f>
        <v>2760</v>
      </c>
    </row>
    <row r="34" spans="1:12" ht="34.5" customHeight="1">
      <c r="A34" s="84"/>
      <c r="B34" s="71"/>
      <c r="C34" s="35" t="s">
        <v>7</v>
      </c>
      <c r="D34" s="35"/>
      <c r="E34" s="35">
        <f>SUM(E32:E33)</f>
        <v>13</v>
      </c>
      <c r="F34" s="35">
        <f>SUM(F32:F33)</f>
        <v>190</v>
      </c>
      <c r="G34" s="36"/>
      <c r="H34" s="36">
        <f>SUM(H32:H33)</f>
        <v>190</v>
      </c>
      <c r="I34" s="35"/>
      <c r="J34" s="4">
        <f>I34*46</f>
        <v>0</v>
      </c>
      <c r="K34" s="36">
        <f>SUM(K32:K33)</f>
        <v>3588</v>
      </c>
      <c r="L34" s="41">
        <f>L32</f>
        <v>49680</v>
      </c>
    </row>
    <row r="35" spans="1:12" ht="34.5" customHeight="1">
      <c r="A35" s="84"/>
      <c r="B35" s="69" t="s">
        <v>13</v>
      </c>
      <c r="C35" s="69" t="s">
        <v>45</v>
      </c>
      <c r="D35" s="2">
        <v>1</v>
      </c>
      <c r="E35" s="2">
        <v>1</v>
      </c>
      <c r="F35" s="2">
        <v>15</v>
      </c>
      <c r="G35" s="4"/>
      <c r="H35" s="4">
        <f>F35+G35</f>
        <v>15</v>
      </c>
      <c r="I35" s="2">
        <v>6</v>
      </c>
      <c r="J35" s="4">
        <f>I35*46</f>
        <v>276</v>
      </c>
      <c r="K35" s="4">
        <f>J35*E35</f>
        <v>276</v>
      </c>
      <c r="L35" s="8">
        <f>K35/E35*H35</f>
        <v>4140</v>
      </c>
    </row>
    <row r="36" spans="1:12" ht="34.5" customHeight="1">
      <c r="A36" s="84"/>
      <c r="B36" s="70"/>
      <c r="C36" s="70"/>
      <c r="D36" s="2">
        <v>2</v>
      </c>
      <c r="E36" s="2"/>
      <c r="F36" s="2"/>
      <c r="G36" s="4"/>
      <c r="H36" s="4"/>
      <c r="I36" s="2"/>
      <c r="J36" s="4"/>
      <c r="K36" s="4"/>
      <c r="L36" s="8"/>
    </row>
    <row r="37" spans="1:15" ht="34.5" customHeight="1">
      <c r="A37" s="84"/>
      <c r="B37" s="70"/>
      <c r="C37" s="70"/>
      <c r="D37" s="4">
        <v>3</v>
      </c>
      <c r="E37" s="4"/>
      <c r="F37" s="4"/>
      <c r="G37" s="4"/>
      <c r="H37" s="4"/>
      <c r="I37" s="4"/>
      <c r="J37" s="4"/>
      <c r="K37" s="4"/>
      <c r="L37" s="8"/>
      <c r="N37" s="32"/>
      <c r="O37" s="32"/>
    </row>
    <row r="38" spans="1:12" s="44" customFormat="1" ht="34.5" customHeight="1">
      <c r="A38" s="84"/>
      <c r="B38" s="70"/>
      <c r="C38" s="70"/>
      <c r="D38" s="4">
        <v>4</v>
      </c>
      <c r="E38" s="4"/>
      <c r="F38" s="4"/>
      <c r="G38" s="4"/>
      <c r="H38" s="4"/>
      <c r="I38" s="4"/>
      <c r="J38" s="4"/>
      <c r="K38" s="4"/>
      <c r="L38" s="8"/>
    </row>
    <row r="39" spans="1:12" s="5" customFormat="1" ht="34.5" customHeight="1">
      <c r="A39" s="84"/>
      <c r="B39" s="70"/>
      <c r="C39" s="70"/>
      <c r="D39" s="4">
        <v>5</v>
      </c>
      <c r="E39" s="4"/>
      <c r="F39" s="4"/>
      <c r="G39" s="4"/>
      <c r="H39" s="4"/>
      <c r="I39" s="4"/>
      <c r="J39" s="4"/>
      <c r="K39" s="4"/>
      <c r="L39" s="8"/>
    </row>
    <row r="40" spans="1:12" s="26" customFormat="1" ht="51" customHeight="1">
      <c r="A40" s="84"/>
      <c r="B40" s="70"/>
      <c r="C40" s="71"/>
      <c r="D40" s="4">
        <v>6</v>
      </c>
      <c r="E40" s="4"/>
      <c r="F40" s="4"/>
      <c r="G40" s="4"/>
      <c r="H40" s="4"/>
      <c r="I40" s="4"/>
      <c r="J40" s="4"/>
      <c r="K40" s="4"/>
      <c r="L40" s="8"/>
    </row>
    <row r="41" spans="1:12" s="26" customFormat="1" ht="43.5" customHeight="1">
      <c r="A41" s="84"/>
      <c r="B41" s="70"/>
      <c r="C41" s="69" t="s">
        <v>46</v>
      </c>
      <c r="D41" s="4">
        <v>1</v>
      </c>
      <c r="E41" s="4"/>
      <c r="F41" s="4"/>
      <c r="G41" s="4"/>
      <c r="H41" s="4"/>
      <c r="I41" s="4"/>
      <c r="J41" s="4"/>
      <c r="K41" s="4"/>
      <c r="L41" s="8"/>
    </row>
    <row r="42" spans="1:12" s="26" customFormat="1" ht="43.5" customHeight="1">
      <c r="A42" s="84"/>
      <c r="B42" s="70"/>
      <c r="C42" s="70"/>
      <c r="D42" s="4">
        <v>2</v>
      </c>
      <c r="E42" s="4">
        <v>1</v>
      </c>
      <c r="F42" s="4">
        <v>14</v>
      </c>
      <c r="G42" s="4"/>
      <c r="H42" s="4">
        <f>F42+G42</f>
        <v>14</v>
      </c>
      <c r="I42" s="4">
        <v>12</v>
      </c>
      <c r="J42" s="4">
        <f>I42*46</f>
        <v>552</v>
      </c>
      <c r="K42" s="4">
        <f>J42*E42</f>
        <v>552</v>
      </c>
      <c r="L42" s="8">
        <f>K42/E42*H42</f>
        <v>7728</v>
      </c>
    </row>
    <row r="43" spans="1:12" ht="34.5" customHeight="1">
      <c r="A43" s="84"/>
      <c r="B43" s="70"/>
      <c r="C43" s="70"/>
      <c r="D43" s="4">
        <v>3</v>
      </c>
      <c r="E43" s="4"/>
      <c r="F43" s="4"/>
      <c r="G43" s="4"/>
      <c r="H43" s="4"/>
      <c r="I43" s="4"/>
      <c r="J43" s="4"/>
      <c r="K43" s="4"/>
      <c r="L43" s="8"/>
    </row>
    <row r="44" spans="1:12" ht="34.5" customHeight="1">
      <c r="A44" s="84"/>
      <c r="B44" s="70"/>
      <c r="C44" s="70"/>
      <c r="D44" s="4">
        <v>4</v>
      </c>
      <c r="E44" s="4"/>
      <c r="F44" s="4"/>
      <c r="G44" s="4"/>
      <c r="H44" s="4"/>
      <c r="I44" s="4"/>
      <c r="J44" s="4"/>
      <c r="K44" s="4"/>
      <c r="L44" s="8"/>
    </row>
    <row r="45" spans="1:12" ht="34.5" customHeight="1">
      <c r="A45" s="84"/>
      <c r="B45" s="71"/>
      <c r="C45" s="35" t="s">
        <v>7</v>
      </c>
      <c r="D45" s="36"/>
      <c r="E45" s="36">
        <f>SUM(E35:E44)</f>
        <v>2</v>
      </c>
      <c r="F45" s="36">
        <f>SUM(F35:F44)</f>
        <v>29</v>
      </c>
      <c r="G45" s="36"/>
      <c r="H45" s="36">
        <f>SUM(H35:H44)</f>
        <v>29</v>
      </c>
      <c r="I45" s="36"/>
      <c r="J45" s="36"/>
      <c r="K45" s="36">
        <f>SUM(K35:K44)</f>
        <v>828</v>
      </c>
      <c r="L45" s="9">
        <f>SUM(L35:L44)</f>
        <v>11868</v>
      </c>
    </row>
    <row r="46" spans="1:12" s="5" customFormat="1" ht="34.5" customHeight="1" thickBot="1">
      <c r="A46" s="84"/>
      <c r="B46" s="92" t="s">
        <v>25</v>
      </c>
      <c r="C46" s="93"/>
      <c r="D46" s="53"/>
      <c r="E46" s="53">
        <f>E34+E45</f>
        <v>15</v>
      </c>
      <c r="F46" s="53">
        <f>F34+F45</f>
        <v>219</v>
      </c>
      <c r="G46" s="53"/>
      <c r="H46" s="53">
        <f>H34+H45</f>
        <v>219</v>
      </c>
      <c r="I46" s="53"/>
      <c r="J46" s="53"/>
      <c r="K46" s="53">
        <f>K34+K45</f>
        <v>4416</v>
      </c>
      <c r="L46" s="49">
        <f>L33+L34+L45</f>
        <v>64308</v>
      </c>
    </row>
    <row r="47" spans="1:12" s="27" customFormat="1" ht="36" customHeight="1">
      <c r="A47" s="84"/>
      <c r="B47" s="94" t="s">
        <v>26</v>
      </c>
      <c r="C47" s="95"/>
      <c r="D47" s="95"/>
      <c r="E47" s="95"/>
      <c r="F47" s="95"/>
      <c r="G47" s="95"/>
      <c r="H47" s="95"/>
      <c r="I47" s="95"/>
      <c r="J47" s="95"/>
      <c r="K47" s="95"/>
      <c r="L47" s="96"/>
    </row>
    <row r="48" spans="1:12" ht="33" customHeight="1">
      <c r="A48" s="84"/>
      <c r="B48" s="69" t="s">
        <v>12</v>
      </c>
      <c r="C48" s="112" t="s">
        <v>8</v>
      </c>
      <c r="D48" s="2">
        <v>1</v>
      </c>
      <c r="E48" s="2">
        <v>4</v>
      </c>
      <c r="F48" s="2">
        <v>25</v>
      </c>
      <c r="G48" s="2">
        <v>20</v>
      </c>
      <c r="H48" s="4">
        <f>F48+G48</f>
        <v>45</v>
      </c>
      <c r="I48" s="2">
        <v>6</v>
      </c>
      <c r="J48" s="22">
        <f>I48*46</f>
        <v>276</v>
      </c>
      <c r="K48" s="22">
        <f>J48*E48</f>
        <v>1104</v>
      </c>
      <c r="L48" s="23">
        <f>K48/E48*H48</f>
        <v>12420</v>
      </c>
    </row>
    <row r="49" spans="1:12" ht="46.5" customHeight="1">
      <c r="A49" s="84"/>
      <c r="B49" s="70"/>
      <c r="C49" s="113"/>
      <c r="D49" s="2">
        <v>1</v>
      </c>
      <c r="E49" s="2">
        <v>1</v>
      </c>
      <c r="F49" s="2">
        <v>6</v>
      </c>
      <c r="G49" s="2">
        <v>4</v>
      </c>
      <c r="H49" s="4">
        <f>F49+G49</f>
        <v>10</v>
      </c>
      <c r="I49" s="2">
        <v>6</v>
      </c>
      <c r="J49" s="4">
        <f>I49*46</f>
        <v>276</v>
      </c>
      <c r="K49" s="4">
        <f>J49*E49</f>
        <v>276</v>
      </c>
      <c r="L49" s="54">
        <f>K49/E49*H49</f>
        <v>2760</v>
      </c>
    </row>
    <row r="50" spans="1:12" ht="46.5" customHeight="1">
      <c r="A50" s="84"/>
      <c r="B50" s="71"/>
      <c r="C50" s="114"/>
      <c r="D50" s="35" t="s">
        <v>39</v>
      </c>
      <c r="E50" s="36">
        <f aca="true" t="shared" si="4" ref="E50:J50">SUM(E48:E49)</f>
        <v>5</v>
      </c>
      <c r="F50" s="36">
        <f t="shared" si="4"/>
        <v>31</v>
      </c>
      <c r="G50" s="36">
        <f t="shared" si="4"/>
        <v>24</v>
      </c>
      <c r="H50" s="36">
        <f t="shared" si="4"/>
        <v>55</v>
      </c>
      <c r="I50" s="36">
        <f t="shared" si="4"/>
        <v>12</v>
      </c>
      <c r="J50" s="36">
        <f t="shared" si="4"/>
        <v>552</v>
      </c>
      <c r="K50" s="36">
        <f>SUM(K48:K49)</f>
        <v>1380</v>
      </c>
      <c r="L50" s="41">
        <f>L48</f>
        <v>12420</v>
      </c>
    </row>
    <row r="51" spans="1:12" ht="49.5" customHeight="1">
      <c r="A51" s="84"/>
      <c r="B51" s="69" t="s">
        <v>13</v>
      </c>
      <c r="C51" s="69" t="s">
        <v>45</v>
      </c>
      <c r="D51" s="4">
        <v>3</v>
      </c>
      <c r="E51" s="4">
        <v>1</v>
      </c>
      <c r="F51" s="4">
        <v>6</v>
      </c>
      <c r="G51" s="4">
        <v>6</v>
      </c>
      <c r="H51" s="36">
        <f>F51+G51</f>
        <v>12</v>
      </c>
      <c r="I51" s="4">
        <v>8</v>
      </c>
      <c r="J51" s="4">
        <f>I51*46</f>
        <v>368</v>
      </c>
      <c r="K51" s="4">
        <f>J51*E51</f>
        <v>368</v>
      </c>
      <c r="L51" s="8">
        <f>J51*H51</f>
        <v>4416</v>
      </c>
    </row>
    <row r="52" spans="1:12" s="5" customFormat="1" ht="34.5" customHeight="1">
      <c r="A52" s="84"/>
      <c r="B52" s="70"/>
      <c r="C52" s="70"/>
      <c r="D52" s="4">
        <v>2</v>
      </c>
      <c r="E52" s="4"/>
      <c r="F52" s="4"/>
      <c r="G52" s="4"/>
      <c r="H52" s="36">
        <f>F52+G52</f>
        <v>0</v>
      </c>
      <c r="I52" s="4"/>
      <c r="J52" s="4"/>
      <c r="K52" s="4"/>
      <c r="L52" s="8"/>
    </row>
    <row r="53" spans="1:12" s="5" customFormat="1" ht="34.5" customHeight="1">
      <c r="A53" s="84"/>
      <c r="B53" s="70"/>
      <c r="C53" s="71"/>
      <c r="D53" s="4">
        <v>1</v>
      </c>
      <c r="E53" s="4">
        <v>1</v>
      </c>
      <c r="F53" s="4">
        <v>6</v>
      </c>
      <c r="G53" s="4">
        <v>4</v>
      </c>
      <c r="H53" s="36">
        <f>F53+G53</f>
        <v>10</v>
      </c>
      <c r="I53" s="4">
        <v>6</v>
      </c>
      <c r="J53" s="4">
        <f>I53*46</f>
        <v>276</v>
      </c>
      <c r="K53" s="4">
        <f>J53*E53</f>
        <v>276</v>
      </c>
      <c r="L53" s="8">
        <f>K53/E53*H53</f>
        <v>2760</v>
      </c>
    </row>
    <row r="54" spans="1:12" s="5" customFormat="1" ht="34.5" customHeight="1">
      <c r="A54" s="84"/>
      <c r="B54" s="71"/>
      <c r="C54" s="37" t="s">
        <v>7</v>
      </c>
      <c r="D54" s="38"/>
      <c r="E54" s="38">
        <f>SUM(E51:E53)</f>
        <v>2</v>
      </c>
      <c r="F54" s="38">
        <f>SUM(F51:F53)</f>
        <v>12</v>
      </c>
      <c r="G54" s="38">
        <f>SUM(G51:G53)</f>
        <v>10</v>
      </c>
      <c r="H54" s="38">
        <f>SUM(H51:H53)</f>
        <v>22</v>
      </c>
      <c r="I54" s="38"/>
      <c r="J54" s="38"/>
      <c r="K54" s="38">
        <f>SUM(K51:K53)</f>
        <v>644</v>
      </c>
      <c r="L54" s="46">
        <f>SUM(L51:L53)</f>
        <v>7176</v>
      </c>
    </row>
    <row r="55" spans="1:12" s="5" customFormat="1" ht="34.5" customHeight="1" thickBot="1">
      <c r="A55" s="84"/>
      <c r="B55" s="87" t="s">
        <v>32</v>
      </c>
      <c r="C55" s="88"/>
      <c r="D55" s="53"/>
      <c r="E55" s="53">
        <f>E50+E54</f>
        <v>7</v>
      </c>
      <c r="F55" s="53">
        <f>F50+F54</f>
        <v>43</v>
      </c>
      <c r="G55" s="53">
        <f>G50+G54</f>
        <v>34</v>
      </c>
      <c r="H55" s="53">
        <f>F55+G55</f>
        <v>77</v>
      </c>
      <c r="I55" s="53">
        <f>I50+I54</f>
        <v>12</v>
      </c>
      <c r="J55" s="53">
        <f>J50+J54</f>
        <v>552</v>
      </c>
      <c r="K55" s="53">
        <f>K50+K54</f>
        <v>2024</v>
      </c>
      <c r="L55" s="50">
        <f>L49+L50+L54</f>
        <v>22356</v>
      </c>
    </row>
    <row r="56" spans="1:12" ht="63" customHeight="1">
      <c r="A56" s="84"/>
      <c r="B56" s="94" t="s">
        <v>27</v>
      </c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ht="34.5" customHeight="1">
      <c r="A57" s="84"/>
      <c r="B57" s="69" t="s">
        <v>12</v>
      </c>
      <c r="C57" s="69" t="s">
        <v>8</v>
      </c>
      <c r="D57" s="2">
        <v>1</v>
      </c>
      <c r="E57" s="2">
        <v>6</v>
      </c>
      <c r="F57" s="2">
        <v>90</v>
      </c>
      <c r="G57" s="2"/>
      <c r="H57" s="2">
        <f>F57+G57</f>
        <v>90</v>
      </c>
      <c r="I57" s="2">
        <v>6</v>
      </c>
      <c r="J57" s="2">
        <f>I57*46</f>
        <v>276</v>
      </c>
      <c r="K57" s="4">
        <f>J57*E57</f>
        <v>1656</v>
      </c>
      <c r="L57" s="10">
        <f>J57*H57</f>
        <v>24840</v>
      </c>
    </row>
    <row r="58" spans="1:12" ht="34.5" customHeight="1">
      <c r="A58" s="84"/>
      <c r="B58" s="70"/>
      <c r="C58" s="70"/>
      <c r="D58" s="2"/>
      <c r="E58" s="2"/>
      <c r="F58" s="2"/>
      <c r="G58" s="2"/>
      <c r="H58" s="2"/>
      <c r="I58" s="2"/>
      <c r="J58" s="2"/>
      <c r="K58" s="4"/>
      <c r="L58" s="10"/>
    </row>
    <row r="59" spans="1:12" ht="69" customHeight="1">
      <c r="A59" s="84"/>
      <c r="B59" s="70"/>
      <c r="C59" s="35" t="s">
        <v>7</v>
      </c>
      <c r="D59" s="36"/>
      <c r="E59" s="36">
        <f>SUM(E57:E58)</f>
        <v>6</v>
      </c>
      <c r="F59" s="36">
        <f>SUM(F57:F58)</f>
        <v>90</v>
      </c>
      <c r="G59" s="36">
        <f>SUM(G57:G58)</f>
        <v>0</v>
      </c>
      <c r="H59" s="36">
        <f>SUM(H57:H58)</f>
        <v>90</v>
      </c>
      <c r="I59" s="36"/>
      <c r="J59" s="36"/>
      <c r="K59" s="36">
        <f>SUM(K57:K58)</f>
        <v>1656</v>
      </c>
      <c r="L59" s="41">
        <f>SUM(L57:L58)</f>
        <v>24840</v>
      </c>
    </row>
    <row r="60" spans="1:12" ht="1.5" customHeight="1">
      <c r="A60" s="84"/>
      <c r="B60" s="13"/>
      <c r="C60" s="69" t="s">
        <v>45</v>
      </c>
      <c r="D60" s="30"/>
      <c r="E60" s="30">
        <f aca="true" t="shared" si="5" ref="E60:K60">SUM(E59:E59)</f>
        <v>6</v>
      </c>
      <c r="F60" s="30">
        <f>SUM(F59:F59)</f>
        <v>90</v>
      </c>
      <c r="G60" s="30">
        <f>SUM(G59:G59)</f>
        <v>0</v>
      </c>
      <c r="H60" s="30">
        <f t="shared" si="5"/>
        <v>90</v>
      </c>
      <c r="I60" s="30">
        <f t="shared" si="5"/>
        <v>0</v>
      </c>
      <c r="J60" s="30">
        <f t="shared" si="5"/>
        <v>0</v>
      </c>
      <c r="K60" s="30">
        <f t="shared" si="5"/>
        <v>1656</v>
      </c>
      <c r="L60" s="8"/>
    </row>
    <row r="61" spans="1:12" ht="34.5" customHeight="1">
      <c r="A61" s="84"/>
      <c r="B61" s="69" t="s">
        <v>13</v>
      </c>
      <c r="C61" s="70"/>
      <c r="D61" s="4">
        <v>1</v>
      </c>
      <c r="E61" s="4">
        <v>1</v>
      </c>
      <c r="F61" s="4">
        <v>15</v>
      </c>
      <c r="G61" s="4"/>
      <c r="H61" s="4">
        <f>F61+G61</f>
        <v>15</v>
      </c>
      <c r="I61" s="4">
        <v>6</v>
      </c>
      <c r="J61" s="2">
        <f>I61*46</f>
        <v>276</v>
      </c>
      <c r="K61" s="4">
        <f>J61*E61</f>
        <v>276</v>
      </c>
      <c r="L61" s="8">
        <f>J61*H61</f>
        <v>4140</v>
      </c>
    </row>
    <row r="62" spans="1:15" s="5" customFormat="1" ht="34.5" customHeight="1">
      <c r="A62" s="84"/>
      <c r="B62" s="70"/>
      <c r="C62" s="70"/>
      <c r="D62" s="4">
        <v>2</v>
      </c>
      <c r="E62" s="4">
        <v>2</v>
      </c>
      <c r="F62" s="4">
        <v>30</v>
      </c>
      <c r="G62" s="4"/>
      <c r="H62" s="4">
        <f>F62+G62</f>
        <v>30</v>
      </c>
      <c r="I62" s="4">
        <v>6</v>
      </c>
      <c r="J62" s="2">
        <f>I62*46</f>
        <v>276</v>
      </c>
      <c r="K62" s="4">
        <f>J62*E62</f>
        <v>552</v>
      </c>
      <c r="L62" s="8">
        <f>J62*H62</f>
        <v>8280</v>
      </c>
      <c r="O62" s="1"/>
    </row>
    <row r="63" spans="1:15" s="5" customFormat="1" ht="34.5" customHeight="1">
      <c r="A63" s="84"/>
      <c r="B63" s="70"/>
      <c r="C63" s="70"/>
      <c r="D63" s="4">
        <v>3</v>
      </c>
      <c r="E63" s="4"/>
      <c r="F63" s="4"/>
      <c r="G63" s="4"/>
      <c r="H63" s="4"/>
      <c r="I63" s="4"/>
      <c r="J63" s="4"/>
      <c r="K63" s="4"/>
      <c r="L63" s="9"/>
      <c r="O63" s="1"/>
    </row>
    <row r="64" spans="1:15" ht="34.5" customHeight="1">
      <c r="A64" s="84"/>
      <c r="B64" s="70"/>
      <c r="C64" s="70"/>
      <c r="D64" s="4">
        <v>4</v>
      </c>
      <c r="E64" s="4"/>
      <c r="F64" s="4"/>
      <c r="G64" s="4"/>
      <c r="H64" s="4"/>
      <c r="I64" s="4"/>
      <c r="J64" s="4"/>
      <c r="K64" s="4"/>
      <c r="L64" s="8"/>
      <c r="O64" s="1"/>
    </row>
    <row r="65" spans="1:12" s="5" customFormat="1" ht="34.5" customHeight="1">
      <c r="A65" s="84"/>
      <c r="B65" s="70"/>
      <c r="C65" s="70"/>
      <c r="D65" s="4">
        <v>5</v>
      </c>
      <c r="E65" s="4"/>
      <c r="F65" s="4"/>
      <c r="G65" s="4"/>
      <c r="H65" s="4"/>
      <c r="I65" s="4"/>
      <c r="J65" s="4"/>
      <c r="K65" s="4"/>
      <c r="L65" s="8"/>
    </row>
    <row r="66" spans="1:12" ht="1.5" customHeight="1">
      <c r="A66" s="84"/>
      <c r="B66" s="70"/>
      <c r="C66" s="70"/>
      <c r="D66" s="4"/>
      <c r="E66" s="4"/>
      <c r="F66" s="4"/>
      <c r="G66" s="4"/>
      <c r="H66" s="4"/>
      <c r="I66" s="4"/>
      <c r="J66" s="4"/>
      <c r="K66" s="4"/>
      <c r="L66" s="8"/>
    </row>
    <row r="67" spans="1:12" ht="34.5" customHeight="1">
      <c r="A67" s="84"/>
      <c r="B67" s="70"/>
      <c r="C67" s="71"/>
      <c r="D67" s="33">
        <v>6</v>
      </c>
      <c r="E67" s="33"/>
      <c r="F67" s="33"/>
      <c r="G67" s="33"/>
      <c r="H67" s="33"/>
      <c r="I67" s="33"/>
      <c r="J67" s="33"/>
      <c r="K67" s="33"/>
      <c r="L67" s="31"/>
    </row>
    <row r="68" spans="1:12" ht="34.5" customHeight="1">
      <c r="A68" s="84"/>
      <c r="B68" s="70"/>
      <c r="C68" s="51" t="s">
        <v>7</v>
      </c>
      <c r="D68" s="36"/>
      <c r="E68" s="39">
        <f>SUM(E61:E67)</f>
        <v>3</v>
      </c>
      <c r="F68" s="36">
        <f>SUM(F61:F67)</f>
        <v>45</v>
      </c>
      <c r="G68" s="36"/>
      <c r="H68" s="36">
        <f>SUM(H61:H67)</f>
        <v>45</v>
      </c>
      <c r="I68" s="36"/>
      <c r="J68" s="36"/>
      <c r="K68" s="36">
        <f>SUM(K61:K67)</f>
        <v>828</v>
      </c>
      <c r="L68" s="9">
        <f>SUM(L61:L67)</f>
        <v>12420</v>
      </c>
    </row>
    <row r="69" spans="1:12" s="5" customFormat="1" ht="1.5" customHeight="1">
      <c r="A69" s="84"/>
      <c r="B69" s="72" t="s">
        <v>28</v>
      </c>
      <c r="C69" s="73"/>
      <c r="D69" s="66"/>
      <c r="E69" s="58" t="e">
        <f>E59+E68+#REF!</f>
        <v>#REF!</v>
      </c>
      <c r="F69" s="58" t="e">
        <f>F59+F68+#REF!</f>
        <v>#REF!</v>
      </c>
      <c r="G69" s="58"/>
      <c r="H69" s="58" t="e">
        <f>H59+H68+#REF!</f>
        <v>#REF!</v>
      </c>
      <c r="I69" s="58"/>
      <c r="J69" s="58"/>
      <c r="K69" s="58" t="e">
        <f>K59+K68+#REF!</f>
        <v>#REF!</v>
      </c>
      <c r="L69" s="59">
        <f>L59+L68</f>
        <v>37260</v>
      </c>
    </row>
    <row r="70" spans="1:12" ht="34.5" customHeight="1">
      <c r="A70" s="84"/>
      <c r="B70" s="77" t="s">
        <v>28</v>
      </c>
      <c r="C70" s="78"/>
      <c r="D70" s="67"/>
      <c r="E70" s="68">
        <f aca="true" t="shared" si="6" ref="E70:L70">E59+E68</f>
        <v>9</v>
      </c>
      <c r="F70" s="68">
        <f>F59+F68</f>
        <v>135</v>
      </c>
      <c r="G70" s="68">
        <f>G59+G68</f>
        <v>0</v>
      </c>
      <c r="H70" s="68">
        <f t="shared" si="6"/>
        <v>135</v>
      </c>
      <c r="I70" s="68">
        <f t="shared" si="6"/>
        <v>0</v>
      </c>
      <c r="J70" s="68">
        <f t="shared" si="6"/>
        <v>0</v>
      </c>
      <c r="K70" s="68">
        <f t="shared" si="6"/>
        <v>2484</v>
      </c>
      <c r="L70" s="68">
        <f t="shared" si="6"/>
        <v>37260</v>
      </c>
    </row>
    <row r="71" spans="1:12" ht="34.5" customHeight="1">
      <c r="A71" s="84"/>
      <c r="B71" s="74" t="s">
        <v>29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</row>
    <row r="72" spans="1:12" ht="34.5" customHeight="1">
      <c r="A72" s="84"/>
      <c r="B72" s="69" t="s">
        <v>12</v>
      </c>
      <c r="C72" s="69" t="s">
        <v>8</v>
      </c>
      <c r="D72" s="2">
        <v>1</v>
      </c>
      <c r="E72" s="2">
        <v>3</v>
      </c>
      <c r="F72" s="2">
        <v>20</v>
      </c>
      <c r="G72" s="2">
        <v>10</v>
      </c>
      <c r="H72" s="2">
        <f>F72+G72</f>
        <v>30</v>
      </c>
      <c r="I72" s="2">
        <v>3</v>
      </c>
      <c r="J72" s="2">
        <f>I72*46</f>
        <v>138</v>
      </c>
      <c r="K72" s="4">
        <f>J72*E72</f>
        <v>414</v>
      </c>
      <c r="L72" s="10">
        <f>K72/E72*H72</f>
        <v>4140</v>
      </c>
    </row>
    <row r="73" spans="1:12" ht="34.5" customHeight="1">
      <c r="A73" s="84"/>
      <c r="B73" s="70"/>
      <c r="C73" s="70"/>
      <c r="D73" s="2">
        <v>1</v>
      </c>
      <c r="E73" s="2">
        <v>4</v>
      </c>
      <c r="F73" s="2">
        <v>20</v>
      </c>
      <c r="G73" s="2">
        <v>24</v>
      </c>
      <c r="H73" s="2">
        <f>F73+G73</f>
        <v>44</v>
      </c>
      <c r="I73" s="2">
        <v>6</v>
      </c>
      <c r="J73" s="2">
        <f>I73*46</f>
        <v>276</v>
      </c>
      <c r="K73" s="4">
        <f>J73*E73</f>
        <v>1104</v>
      </c>
      <c r="L73" s="10">
        <f>K73/E73*H73</f>
        <v>12144</v>
      </c>
    </row>
    <row r="74" spans="1:12" ht="34.5" customHeight="1">
      <c r="A74" s="84"/>
      <c r="B74" s="70"/>
      <c r="C74" s="71"/>
      <c r="D74" s="2" t="s">
        <v>43</v>
      </c>
      <c r="E74" s="2">
        <v>3</v>
      </c>
      <c r="F74" s="2">
        <v>10</v>
      </c>
      <c r="G74" s="2">
        <v>20</v>
      </c>
      <c r="H74" s="2">
        <f>F74+G74</f>
        <v>30</v>
      </c>
      <c r="I74" s="2">
        <v>6</v>
      </c>
      <c r="J74" s="2">
        <f>I74*46</f>
        <v>276</v>
      </c>
      <c r="K74" s="4">
        <f>J74*E74</f>
        <v>828</v>
      </c>
      <c r="L74" s="42">
        <f>K74/E74*H74</f>
        <v>8280</v>
      </c>
    </row>
    <row r="75" spans="1:12" ht="34.5" customHeight="1">
      <c r="A75" s="84"/>
      <c r="B75" s="70"/>
      <c r="C75" s="35" t="s">
        <v>7</v>
      </c>
      <c r="D75" s="36"/>
      <c r="E75" s="36">
        <f>SUM(E72:E74)</f>
        <v>10</v>
      </c>
      <c r="F75" s="36">
        <f>SUM(F72:F74)</f>
        <v>50</v>
      </c>
      <c r="G75" s="36">
        <f>SUM(G72:G74)</f>
        <v>54</v>
      </c>
      <c r="H75" s="36">
        <f>SUM(H72:H74)</f>
        <v>104</v>
      </c>
      <c r="I75" s="36"/>
      <c r="J75" s="36"/>
      <c r="K75" s="36">
        <f>SUM(K72:K74)</f>
        <v>2346</v>
      </c>
      <c r="L75" s="40">
        <f>L72+L73</f>
        <v>16284</v>
      </c>
    </row>
    <row r="76" spans="1:12" ht="34.5" customHeight="1">
      <c r="A76" s="84"/>
      <c r="B76" s="91" t="s">
        <v>13</v>
      </c>
      <c r="C76" s="69" t="s">
        <v>45</v>
      </c>
      <c r="D76" s="33">
        <v>1</v>
      </c>
      <c r="E76" s="33">
        <v>1</v>
      </c>
      <c r="F76" s="33">
        <v>12</v>
      </c>
      <c r="G76" s="33"/>
      <c r="H76" s="4">
        <f>F76+G76</f>
        <v>12</v>
      </c>
      <c r="I76" s="33">
        <v>6</v>
      </c>
      <c r="J76" s="4">
        <f>I76*46</f>
        <v>276</v>
      </c>
      <c r="K76" s="4">
        <f>J76*E76</f>
        <v>276</v>
      </c>
      <c r="L76" s="10">
        <f>K76/E76*H76</f>
        <v>3312</v>
      </c>
    </row>
    <row r="77" spans="1:12" ht="35.25" customHeight="1">
      <c r="A77" s="84"/>
      <c r="B77" s="91"/>
      <c r="C77" s="70"/>
      <c r="D77" s="4">
        <v>2</v>
      </c>
      <c r="E77" s="4"/>
      <c r="F77" s="4"/>
      <c r="G77" s="4"/>
      <c r="H77" s="4">
        <f>F77+G77</f>
        <v>0</v>
      </c>
      <c r="I77" s="4"/>
      <c r="J77" s="4"/>
      <c r="K77" s="4">
        <f>J77*E77</f>
        <v>0</v>
      </c>
      <c r="L77" s="10"/>
    </row>
    <row r="78" spans="1:12" ht="35.25" customHeight="1">
      <c r="A78" s="84"/>
      <c r="B78" s="91"/>
      <c r="C78" s="70"/>
      <c r="D78" s="4">
        <v>3</v>
      </c>
      <c r="E78" s="4"/>
      <c r="F78" s="4"/>
      <c r="G78" s="4"/>
      <c r="H78" s="4"/>
      <c r="I78" s="4"/>
      <c r="J78" s="4"/>
      <c r="K78" s="4"/>
      <c r="L78" s="10"/>
    </row>
    <row r="79" spans="1:12" ht="35.25" customHeight="1">
      <c r="A79" s="84"/>
      <c r="B79" s="91"/>
      <c r="C79" s="70"/>
      <c r="D79" s="4">
        <v>4</v>
      </c>
      <c r="E79" s="4">
        <v>1</v>
      </c>
      <c r="F79" s="4">
        <v>12</v>
      </c>
      <c r="G79" s="4"/>
      <c r="H79" s="4">
        <f>F79+G79</f>
        <v>12</v>
      </c>
      <c r="I79" s="4">
        <v>8</v>
      </c>
      <c r="J79" s="2">
        <f>I79*46</f>
        <v>368</v>
      </c>
      <c r="K79" s="4">
        <f>J79*E79</f>
        <v>368</v>
      </c>
      <c r="L79" s="10">
        <f>K79/E79*H79</f>
        <v>4416</v>
      </c>
    </row>
    <row r="80" spans="1:12" ht="35.25" customHeight="1">
      <c r="A80" s="84"/>
      <c r="B80" s="91"/>
      <c r="C80" s="70"/>
      <c r="D80" s="4">
        <v>5</v>
      </c>
      <c r="E80" s="4">
        <v>1</v>
      </c>
      <c r="F80" s="4">
        <v>12</v>
      </c>
      <c r="G80" s="4"/>
      <c r="H80" s="4">
        <f>F80+G80</f>
        <v>12</v>
      </c>
      <c r="I80" s="4">
        <v>10</v>
      </c>
      <c r="J80" s="2">
        <f>I80*46</f>
        <v>460</v>
      </c>
      <c r="K80" s="4">
        <f>J80*E80</f>
        <v>460</v>
      </c>
      <c r="L80" s="10">
        <f>K80/E80*H80</f>
        <v>5520</v>
      </c>
    </row>
    <row r="81" spans="1:12" ht="34.5">
      <c r="A81" s="84"/>
      <c r="B81" s="91"/>
      <c r="C81" s="71"/>
      <c r="D81" s="4">
        <v>6</v>
      </c>
      <c r="E81" s="4"/>
      <c r="F81" s="4"/>
      <c r="G81" s="4"/>
      <c r="H81" s="4"/>
      <c r="I81" s="4"/>
      <c r="J81" s="4"/>
      <c r="K81" s="4"/>
      <c r="L81" s="9"/>
    </row>
    <row r="82" spans="1:12" ht="34.5">
      <c r="A82" s="84"/>
      <c r="B82" s="91"/>
      <c r="C82" s="69" t="s">
        <v>46</v>
      </c>
      <c r="D82" s="4">
        <v>1</v>
      </c>
      <c r="E82" s="4"/>
      <c r="F82" s="4"/>
      <c r="G82" s="4"/>
      <c r="H82" s="4"/>
      <c r="I82" s="4"/>
      <c r="J82" s="4"/>
      <c r="K82" s="4"/>
      <c r="L82" s="9"/>
    </row>
    <row r="83" spans="1:12" ht="35.25">
      <c r="A83" s="84"/>
      <c r="B83" s="91"/>
      <c r="C83" s="70"/>
      <c r="D83" s="4">
        <v>2</v>
      </c>
      <c r="E83" s="4">
        <v>1</v>
      </c>
      <c r="F83" s="4">
        <v>10</v>
      </c>
      <c r="G83" s="4"/>
      <c r="H83" s="4">
        <f>F83+G83</f>
        <v>10</v>
      </c>
      <c r="I83" s="4">
        <v>12</v>
      </c>
      <c r="J83" s="2">
        <f>I83*46</f>
        <v>552</v>
      </c>
      <c r="K83" s="4">
        <f>J83*E83</f>
        <v>552</v>
      </c>
      <c r="L83" s="10">
        <f>K83/E83*H83</f>
        <v>5520</v>
      </c>
    </row>
    <row r="84" spans="1:12" ht="34.5">
      <c r="A84" s="84"/>
      <c r="B84" s="91"/>
      <c r="C84" s="70"/>
      <c r="D84" s="4">
        <v>3</v>
      </c>
      <c r="E84" s="4"/>
      <c r="F84" s="4"/>
      <c r="G84" s="4"/>
      <c r="H84" s="4"/>
      <c r="I84" s="4"/>
      <c r="J84" s="4"/>
      <c r="K84" s="4"/>
      <c r="L84" s="9"/>
    </row>
    <row r="85" spans="1:12" ht="35.25" customHeight="1">
      <c r="A85" s="84"/>
      <c r="B85" s="91"/>
      <c r="C85" s="70"/>
      <c r="D85" s="4">
        <v>4</v>
      </c>
      <c r="E85" s="4"/>
      <c r="F85" s="4"/>
      <c r="G85" s="4"/>
      <c r="H85" s="4"/>
      <c r="I85" s="4"/>
      <c r="J85" s="4"/>
      <c r="K85" s="4"/>
      <c r="L85" s="9"/>
    </row>
    <row r="86" spans="1:12" ht="34.5">
      <c r="A86" s="84"/>
      <c r="B86" s="91"/>
      <c r="C86" s="35" t="s">
        <v>7</v>
      </c>
      <c r="D86" s="36"/>
      <c r="E86" s="39">
        <f>SUM(E76:E85)</f>
        <v>4</v>
      </c>
      <c r="F86" s="36">
        <f>SUM(F76:F85)</f>
        <v>46</v>
      </c>
      <c r="G86" s="36"/>
      <c r="H86" s="36">
        <f>SUM(H76:H85)</f>
        <v>46</v>
      </c>
      <c r="I86" s="36"/>
      <c r="J86" s="36"/>
      <c r="K86" s="36">
        <f>SUM(K76:K85)</f>
        <v>1656</v>
      </c>
      <c r="L86" s="9">
        <f>SUM(L76:L85)</f>
        <v>18768</v>
      </c>
    </row>
    <row r="87" spans="1:12" ht="35.25" customHeight="1">
      <c r="A87" s="84"/>
      <c r="B87" s="82" t="s">
        <v>30</v>
      </c>
      <c r="C87" s="82"/>
      <c r="D87" s="57"/>
      <c r="E87" s="58">
        <f aca="true" t="shared" si="7" ref="E87:K87">E75+E86</f>
        <v>14</v>
      </c>
      <c r="F87" s="58">
        <f t="shared" si="7"/>
        <v>96</v>
      </c>
      <c r="G87" s="58">
        <f t="shared" si="7"/>
        <v>54</v>
      </c>
      <c r="H87" s="58">
        <f t="shared" si="7"/>
        <v>150</v>
      </c>
      <c r="I87" s="58">
        <f t="shared" si="7"/>
        <v>0</v>
      </c>
      <c r="J87" s="58">
        <f t="shared" si="7"/>
        <v>0</v>
      </c>
      <c r="K87" s="58">
        <f t="shared" si="7"/>
        <v>4002</v>
      </c>
      <c r="L87" s="59">
        <f>L74+L75+L86</f>
        <v>43332</v>
      </c>
    </row>
    <row r="88" spans="1:12" ht="27">
      <c r="A88" s="84"/>
      <c r="B88" s="109" t="s">
        <v>44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1"/>
    </row>
    <row r="89" spans="1:12" ht="55.5">
      <c r="A89" s="84"/>
      <c r="B89" s="69" t="s">
        <v>13</v>
      </c>
      <c r="C89" s="2" t="s">
        <v>45</v>
      </c>
      <c r="D89" s="62">
        <v>5</v>
      </c>
      <c r="E89" s="63">
        <v>1</v>
      </c>
      <c r="F89" s="63"/>
      <c r="G89" s="63"/>
      <c r="H89" s="63"/>
      <c r="I89" s="63">
        <v>10</v>
      </c>
      <c r="J89" s="63">
        <f>I89*46</f>
        <v>460</v>
      </c>
      <c r="K89" s="63">
        <f>J89*E89</f>
        <v>460</v>
      </c>
      <c r="L89" s="10">
        <f>J89*H89</f>
        <v>0</v>
      </c>
    </row>
    <row r="90" spans="1:12" ht="55.5">
      <c r="A90" s="84"/>
      <c r="B90" s="71"/>
      <c r="C90" s="2" t="s">
        <v>46</v>
      </c>
      <c r="D90" s="62">
        <v>4</v>
      </c>
      <c r="E90" s="63">
        <v>1</v>
      </c>
      <c r="F90" s="63"/>
      <c r="G90" s="63">
        <v>10</v>
      </c>
      <c r="H90" s="63">
        <v>10</v>
      </c>
      <c r="I90" s="63">
        <v>14</v>
      </c>
      <c r="J90" s="63">
        <f>I90*46</f>
        <v>644</v>
      </c>
      <c r="K90" s="63">
        <f>J90*E90</f>
        <v>644</v>
      </c>
      <c r="L90" s="10">
        <f>J90*H90</f>
        <v>6440</v>
      </c>
    </row>
    <row r="91" spans="1:12" ht="34.5">
      <c r="A91" s="84"/>
      <c r="B91" s="2"/>
      <c r="C91" s="22" t="s">
        <v>7</v>
      </c>
      <c r="D91" s="62"/>
      <c r="E91" s="65">
        <v>1</v>
      </c>
      <c r="F91" s="65"/>
      <c r="G91" s="65">
        <f>SUM(G89:G90)</f>
        <v>10</v>
      </c>
      <c r="H91" s="65">
        <f>SUM(H89:H90)</f>
        <v>10</v>
      </c>
      <c r="I91" s="65"/>
      <c r="J91" s="65"/>
      <c r="K91" s="65">
        <f>SUM(K89:K90)</f>
        <v>1104</v>
      </c>
      <c r="L91" s="9">
        <f>SUM(L89:L90)</f>
        <v>6440</v>
      </c>
    </row>
    <row r="92" spans="1:12" ht="35.25" thickBot="1">
      <c r="A92" s="85"/>
      <c r="B92" s="89" t="s">
        <v>31</v>
      </c>
      <c r="C92" s="90"/>
      <c r="D92" s="60"/>
      <c r="E92" s="61">
        <f>E30+E46+E55+E70+E87+E91</f>
        <v>89</v>
      </c>
      <c r="F92" s="61"/>
      <c r="G92" s="61"/>
      <c r="H92" s="61">
        <f>H30+H46+H55+H70+H87+H91</f>
        <v>1116</v>
      </c>
      <c r="I92" s="61"/>
      <c r="J92" s="61"/>
      <c r="K92" s="61">
        <f>K30+K46+K55+K70+K87+K91</f>
        <v>28814</v>
      </c>
      <c r="L92" s="61">
        <f>L30+L46+L55+L70+L87+L91</f>
        <v>353054</v>
      </c>
    </row>
    <row r="93" ht="34.5" customHeight="1">
      <c r="A93" s="79"/>
    </row>
    <row r="94" ht="35.25">
      <c r="A94" s="80"/>
    </row>
    <row r="95" ht="35.25">
      <c r="A95" s="80"/>
    </row>
    <row r="96" spans="1:11" ht="35.25">
      <c r="A96" s="81"/>
      <c r="H96" s="56" t="s">
        <v>42</v>
      </c>
      <c r="I96" s="7"/>
      <c r="J96" s="56"/>
      <c r="K96" s="7">
        <f>K92/46</f>
        <v>626.3913043478261</v>
      </c>
    </row>
    <row r="97" spans="1:82" s="34" customFormat="1" ht="35.25">
      <c r="A97" s="52"/>
      <c r="B97" s="6"/>
      <c r="C97" s="3"/>
      <c r="D97" s="3"/>
      <c r="E97" s="3"/>
      <c r="F97" s="3"/>
      <c r="G97" s="28"/>
      <c r="H97" s="28"/>
      <c r="I97" s="3"/>
      <c r="J97" s="28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</sheetData>
  <sheetProtection/>
  <mergeCells count="51">
    <mergeCell ref="B35:B45"/>
    <mergeCell ref="C35:C40"/>
    <mergeCell ref="B47:L47"/>
    <mergeCell ref="B56:L56"/>
    <mergeCell ref="B88:L88"/>
    <mergeCell ref="C41:C44"/>
    <mergeCell ref="B46:C46"/>
    <mergeCell ref="B48:B50"/>
    <mergeCell ref="C48:C50"/>
    <mergeCell ref="B51:B54"/>
    <mergeCell ref="A2:C2"/>
    <mergeCell ref="J2:K2"/>
    <mergeCell ref="J3:L7"/>
    <mergeCell ref="A4:C4"/>
    <mergeCell ref="A5:C6"/>
    <mergeCell ref="A8:L8"/>
    <mergeCell ref="C32:C33"/>
    <mergeCell ref="B31:L31"/>
    <mergeCell ref="A9:K9"/>
    <mergeCell ref="A10:A11"/>
    <mergeCell ref="B10:B11"/>
    <mergeCell ref="C10:C11"/>
    <mergeCell ref="D10:D11"/>
    <mergeCell ref="E10:K10"/>
    <mergeCell ref="B92:C92"/>
    <mergeCell ref="B72:B75"/>
    <mergeCell ref="C72:C74"/>
    <mergeCell ref="B76:B86"/>
    <mergeCell ref="C76:C81"/>
    <mergeCell ref="C25:C28"/>
    <mergeCell ref="B30:C30"/>
    <mergeCell ref="B19:B29"/>
    <mergeCell ref="C19:C24"/>
    <mergeCell ref="B32:B34"/>
    <mergeCell ref="A93:A96"/>
    <mergeCell ref="B87:C87"/>
    <mergeCell ref="A12:A92"/>
    <mergeCell ref="B12:L12"/>
    <mergeCell ref="B13:B18"/>
    <mergeCell ref="C13:C17"/>
    <mergeCell ref="C51:C53"/>
    <mergeCell ref="B55:C55"/>
    <mergeCell ref="B57:B59"/>
    <mergeCell ref="C57:C58"/>
    <mergeCell ref="C60:C67"/>
    <mergeCell ref="B69:C69"/>
    <mergeCell ref="C82:C85"/>
    <mergeCell ref="B89:B90"/>
    <mergeCell ref="B71:L71"/>
    <mergeCell ref="B70:C70"/>
    <mergeCell ref="B61:B68"/>
  </mergeCells>
  <printOptions/>
  <pageMargins left="0.4724409448818898" right="0.2755905511811024" top="0.1968503937007874" bottom="0.1968503937007874" header="0.31496062992125984" footer="0.5118110236220472"/>
  <pageSetup fitToWidth="0" horizontalDpi="600" verticalDpi="600" orientation="portrait" paperSize="9" scale="30" r:id="rId1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DUSH11</cp:lastModifiedBy>
  <cp:lastPrinted>2020-11-18T10:30:14Z</cp:lastPrinted>
  <dcterms:created xsi:type="dcterms:W3CDTF">1996-10-08T23:32:33Z</dcterms:created>
  <dcterms:modified xsi:type="dcterms:W3CDTF">2021-11-15T06:13:53Z</dcterms:modified>
  <cp:category/>
  <cp:version/>
  <cp:contentType/>
  <cp:contentStatus/>
</cp:coreProperties>
</file>